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E:\np\Umowa_PSZ_5\FGŚP_ZAŁĄCZNIKI_25.03.2020\Wortal_PSZ\Do_publikacji_19.06.2020\Kalkulatory\"/>
    </mc:Choice>
  </mc:AlternateContent>
  <xr:revisionPtr revIDLastSave="0" documentId="13_ncr:1_{9677CB88-0A97-4EF6-B1CC-56D62C9C36C9}" xr6:coauthVersionLast="36" xr6:coauthVersionMax="36" xr10:uidLastSave="{00000000-0000-0000-0000-000000000000}"/>
  <bookViews>
    <workbookView xWindow="0" yWindow="0" windowWidth="23040" windowHeight="9780" activeTab="2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L49" i="9"/>
  <c r="J127" i="9"/>
  <c r="L76" i="9"/>
  <c r="L147" i="9"/>
  <c r="J33" i="9"/>
  <c r="L239" i="9"/>
  <c r="M239" i="9" s="1"/>
  <c r="L228" i="9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93" i="9" l="1"/>
  <c r="M18" i="9"/>
  <c r="M48" i="9"/>
  <c r="N48" i="9" s="1"/>
  <c r="M117" i="9"/>
  <c r="N117" i="9" s="1"/>
  <c r="M98" i="9"/>
  <c r="N98" i="9" s="1"/>
  <c r="M201" i="9"/>
  <c r="M188" i="9"/>
  <c r="M157" i="9"/>
  <c r="M208" i="9"/>
  <c r="M60" i="9"/>
  <c r="M33" i="9"/>
  <c r="M228" i="9"/>
  <c r="M232" i="9"/>
  <c r="M155" i="9"/>
  <c r="M133" i="9"/>
  <c r="N133" i="9" s="1"/>
  <c r="M38" i="9"/>
  <c r="N38" i="9" s="1"/>
  <c r="M166" i="9"/>
  <c r="M121" i="9"/>
  <c r="N121" i="9" s="1"/>
  <c r="M168" i="9"/>
  <c r="N168" i="9" s="1"/>
  <c r="M247" i="9"/>
  <c r="M255" i="9"/>
  <c r="N255" i="9" s="1"/>
  <c r="M132" i="9"/>
  <c r="N132" i="9" s="1"/>
  <c r="M234" i="9"/>
  <c r="M19" i="9"/>
  <c r="N19" i="9" s="1"/>
  <c r="M139" i="9"/>
  <c r="M73" i="9"/>
  <c r="M207" i="9"/>
  <c r="M17" i="9"/>
  <c r="N17" i="9" s="1"/>
  <c r="M72" i="9"/>
  <c r="N72" i="9" s="1"/>
  <c r="M78" i="9"/>
  <c r="M125" i="9"/>
  <c r="M153" i="9"/>
  <c r="M236" i="9"/>
  <c r="N236" i="9" s="1"/>
  <c r="M87" i="9"/>
  <c r="M189" i="9"/>
  <c r="M176" i="9"/>
  <c r="M65" i="9"/>
  <c r="M113" i="9"/>
  <c r="N113" i="9" s="1"/>
  <c r="M34" i="9"/>
  <c r="N34" i="9" s="1"/>
  <c r="M71" i="9"/>
  <c r="N71" i="9" s="1"/>
  <c r="M110" i="9"/>
  <c r="N110" i="9" s="1"/>
  <c r="M70" i="9"/>
  <c r="M118" i="9"/>
  <c r="N118" i="9" s="1"/>
  <c r="M25" i="9"/>
  <c r="M149" i="9"/>
  <c r="M39" i="9"/>
  <c r="N39" i="9" s="1"/>
  <c r="M69" i="9"/>
  <c r="M81" i="9"/>
  <c r="M43" i="9"/>
  <c r="M29" i="9"/>
  <c r="M262" i="9"/>
  <c r="N262" i="9" s="1"/>
  <c r="M115" i="9"/>
  <c r="N115" i="9" s="1"/>
  <c r="M238" i="9"/>
  <c r="N238" i="9" s="1"/>
  <c r="M249" i="9"/>
  <c r="M161" i="9"/>
  <c r="N161" i="9" s="1"/>
  <c r="M15" i="9"/>
  <c r="N15" i="9" s="1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N261" i="9" s="1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N192" i="9" s="1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N252" i="9" s="1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N172" i="9" s="1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247" i="9"/>
  <c r="N163" i="9"/>
  <c r="N194" i="9"/>
  <c r="N160" i="9"/>
  <c r="N249" i="9"/>
  <c r="N20" i="9"/>
  <c r="N188" i="9"/>
  <c r="N228" i="9"/>
  <c r="N102" i="9"/>
  <c r="N165" i="9"/>
  <c r="N220" i="9"/>
  <c r="N107" i="9"/>
  <c r="N155" i="9"/>
  <c r="N166" i="9"/>
  <c r="N84" i="9"/>
  <c r="N258" i="9"/>
  <c r="N205" i="9"/>
  <c r="N73" i="9"/>
  <c r="N125" i="9"/>
  <c r="N221" i="9"/>
  <c r="N179" i="9"/>
  <c r="N49" i="9"/>
  <c r="N178" i="9"/>
  <c r="N230" i="9"/>
  <c r="N207" i="9"/>
  <c r="N93" i="9"/>
  <c r="N78" i="9"/>
  <c r="N149" i="9"/>
  <c r="N64" i="9"/>
  <c r="U21" i="6"/>
  <c r="K8" i="9" s="1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65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<sst xmlns="http://schemas.openxmlformats.org/spreadsheetml/2006/main" count="80" uniqueCount="57">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</sst>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6" sqref="C15:C1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10000</v>
      </c>
      <c r="C11" s="110">
        <v>100</v>
      </c>
      <c r="D11" s="101">
        <f>IFERROR((C11-B11)/B11,0)</f>
        <v>-0.99</v>
      </c>
      <c r="E11" s="102" t="str">
        <f>IF(D11&gt;-0.3,"nie podlega dofinansowaniu","co najmniej")</f>
        <v>co najmniej</v>
      </c>
      <c r="F11" s="103">
        <f>IF(D11&lt;=-0.5,IF(D11&lt;=-0.8,0.8,0.5),IF(D11&gt;-0.3,"",0.3))</f>
        <v>0.8</v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36" customFormat="1" ht="30" customHeight="1" thickBot="1" x14ac:dyDescent="0.45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5" t="s">
        <v>8</v>
      </c>
      <c r="B5" s="156"/>
      <c r="C5" s="156"/>
      <c r="D5" s="156"/>
      <c r="E5" s="156"/>
      <c r="F5" s="47">
        <v>3</v>
      </c>
      <c r="G5" s="15"/>
      <c r="H5" s="167" t="s">
        <v>53</v>
      </c>
      <c r="I5" s="157"/>
      <c r="J5" s="157"/>
      <c r="K5" s="157"/>
      <c r="L5" s="157"/>
      <c r="M5" s="168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5" t="s">
        <v>12</v>
      </c>
      <c r="B6" s="156"/>
      <c r="C6" s="156"/>
      <c r="D6" s="156"/>
      <c r="E6" s="157"/>
      <c r="F6" s="48">
        <v>1</v>
      </c>
      <c r="G6" s="16"/>
      <c r="H6" s="158" t="s">
        <v>16</v>
      </c>
      <c r="I6" s="159"/>
      <c r="J6" s="159"/>
      <c r="K6" s="160"/>
      <c r="L6" s="158" t="s">
        <v>13</v>
      </c>
      <c r="M6" s="159"/>
      <c r="N6" s="16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69" t="s">
        <v>9</v>
      </c>
      <c r="B7" s="170"/>
      <c r="C7" s="170"/>
      <c r="D7" s="99">
        <f>IF(obroty!F11="","NIE DOTYCZY",obroty!F11)</f>
        <v>0.8</v>
      </c>
      <c r="E7" s="42"/>
      <c r="F7" s="43"/>
      <c r="G7" s="46"/>
      <c r="H7" s="143" t="s">
        <v>14</v>
      </c>
      <c r="I7" s="145" t="s">
        <v>42</v>
      </c>
      <c r="J7" s="146"/>
      <c r="K7" s="104">
        <f>SUMPRODUCT(G14:G262,N14:N262)+'dofin. um. zleceń, o pracę nakł'!U20</f>
        <v>0</v>
      </c>
      <c r="L7" s="138" t="s">
        <v>55</v>
      </c>
      <c r="M7" s="139"/>
      <c r="N7" s="136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71" t="s">
        <v>18</v>
      </c>
      <c r="B8" s="172"/>
      <c r="C8" s="173"/>
      <c r="D8" s="100">
        <f>IFERROR(IF($D$7=80%,$D$7+10%,$D$7+20%),0)</f>
        <v>0.9</v>
      </c>
      <c r="E8" s="44"/>
      <c r="F8" s="45"/>
      <c r="G8" s="46"/>
      <c r="H8" s="144"/>
      <c r="I8" s="147" t="s">
        <v>40</v>
      </c>
      <c r="J8" s="148"/>
      <c r="K8" s="105">
        <f>(SUMPRODUCT(G14:G262,L14:L262)+'dofin. um. zleceń, o pracę nakł'!U21)*F6</f>
        <v>0</v>
      </c>
      <c r="L8" s="140"/>
      <c r="M8" s="141"/>
      <c r="N8" s="142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76" t="s">
        <v>52</v>
      </c>
      <c r="B9" s="176"/>
      <c r="C9" s="176"/>
      <c r="D9" s="176"/>
      <c r="E9" s="176"/>
      <c r="F9" s="176"/>
      <c r="G9" s="177"/>
      <c r="H9" s="149" t="s">
        <v>15</v>
      </c>
      <c r="I9" s="151" t="s">
        <v>42</v>
      </c>
      <c r="J9" s="152"/>
      <c r="K9" s="106">
        <f>N5-K7</f>
        <v>0</v>
      </c>
      <c r="L9" s="138" t="s">
        <v>41</v>
      </c>
      <c r="M9" s="139"/>
      <c r="N9" s="136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78"/>
      <c r="B10" s="178"/>
      <c r="C10" s="178"/>
      <c r="D10" s="178"/>
      <c r="E10" s="178"/>
      <c r="F10" s="178"/>
      <c r="G10" s="179"/>
      <c r="H10" s="150"/>
      <c r="I10" s="153" t="s">
        <v>40</v>
      </c>
      <c r="J10" s="154"/>
      <c r="K10" s="107">
        <f>N9-K8</f>
        <v>0</v>
      </c>
      <c r="L10" s="174"/>
      <c r="M10" s="175"/>
      <c r="N10" s="137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80"/>
      <c r="B11" s="180"/>
      <c r="C11" s="180"/>
      <c r="D11" s="180"/>
      <c r="E11" s="180"/>
      <c r="F11" s="180"/>
      <c r="G11" s="181"/>
      <c r="H11" s="11"/>
      <c r="I11" s="3"/>
      <c r="J11" s="184" t="s">
        <v>36</v>
      </c>
      <c r="K11" s="184"/>
      <c r="L11" s="184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85" t="s">
        <v>11</v>
      </c>
      <c r="B12" s="186"/>
      <c r="C12" s="186"/>
      <c r="D12" s="186"/>
      <c r="E12" s="186"/>
      <c r="F12" s="186"/>
      <c r="G12" s="187"/>
      <c r="H12" s="182" t="s">
        <v>31</v>
      </c>
      <c r="I12" s="182" t="s">
        <v>35</v>
      </c>
      <c r="J12" s="182" t="s">
        <v>23</v>
      </c>
      <c r="K12" s="182" t="s">
        <v>38</v>
      </c>
      <c r="L12" s="182" t="s">
        <v>21</v>
      </c>
      <c r="M12" s="182" t="s">
        <v>22</v>
      </c>
      <c r="N12" s="182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83"/>
      <c r="I13" s="183"/>
      <c r="J13" s="183"/>
      <c r="K13" s="183"/>
      <c r="L13" s="183"/>
      <c r="M13" s="183"/>
      <c r="N13" s="18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1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35" customFormat="1" ht="30" customHeight="1" thickBot="1" x14ac:dyDescent="0.45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76"/>
      <c r="C5" s="176"/>
      <c r="D5" s="176"/>
      <c r="E5" s="176"/>
      <c r="F5" s="176"/>
      <c r="G5" s="177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80"/>
      <c r="C6" s="180"/>
      <c r="D6" s="180"/>
      <c r="E6" s="180"/>
      <c r="F6" s="180"/>
      <c r="G6" s="181"/>
      <c r="H6" s="11"/>
      <c r="I6" s="11"/>
      <c r="J6" s="184" t="s">
        <v>29</v>
      </c>
      <c r="K6" s="184"/>
      <c r="L6" s="184"/>
      <c r="M6" s="184"/>
      <c r="N6" s="184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85" t="s">
        <v>11</v>
      </c>
      <c r="B7" s="186"/>
      <c r="C7" s="186"/>
      <c r="D7" s="186"/>
      <c r="E7" s="186"/>
      <c r="F7" s="186"/>
      <c r="G7" s="187"/>
      <c r="H7" s="182" t="s">
        <v>7</v>
      </c>
      <c r="I7" s="182" t="s">
        <v>37</v>
      </c>
      <c r="J7" s="182" t="s">
        <v>17</v>
      </c>
      <c r="K7" s="182" t="s">
        <v>19</v>
      </c>
      <c r="L7" s="182" t="s">
        <v>23</v>
      </c>
      <c r="M7" s="182" t="s">
        <v>20</v>
      </c>
      <c r="N7" s="182" t="s">
        <v>21</v>
      </c>
      <c r="O7" s="182" t="s">
        <v>22</v>
      </c>
      <c r="P7" s="182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56</v>
      </c>
      <c r="H8" s="183"/>
      <c r="I8" s="183"/>
      <c r="J8" s="183"/>
      <c r="K8" s="183"/>
      <c r="L8" s="183"/>
      <c r="M8" s="183"/>
      <c r="N8" s="183"/>
      <c r="O8" s="183"/>
      <c r="P8" s="183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Irena Bąk</cp:lastModifiedBy>
  <cp:lastPrinted>2020-04-30T14:40:02Z</cp:lastPrinted>
  <dcterms:created xsi:type="dcterms:W3CDTF">2020-03-26T11:37:01Z</dcterms:created>
  <dcterms:modified xsi:type="dcterms:W3CDTF">2020-06-23T16:21:47Z</dcterms:modified>
</cp:coreProperties>
</file>